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S\AAC\AIT\COLANTONI\RDA PUBBLICHE\Procedure aperte\RdA 442570_Manutenzione EXTREME\01. Doc. gara\"/>
    </mc:Choice>
  </mc:AlternateContent>
  <xr:revisionPtr revIDLastSave="0" documentId="13_ncr:1_{12DD08A9-B0A6-4C55-BF32-4C512F34DFD6}" xr6:coauthVersionLast="47" xr6:coauthVersionMax="47" xr10:uidLastSave="{00000000-0000-0000-0000-000000000000}"/>
  <bookViews>
    <workbookView xWindow="-103" yWindow="-103" windowWidth="24892" windowHeight="15034" xr2:uid="{888CFC05-76D2-46A0-87EC-B2C67961572E}"/>
  </bookViews>
  <sheets>
    <sheet name="OE" sheetId="2" r:id="rId1"/>
  </sheets>
  <definedNames>
    <definedName name="_xlnm._FilterDatabase" localSheetId="0" hidden="1">OE!$A$7:$E$8</definedName>
    <definedName name="_xlnm.Print_Area" localSheetId="0">OE!$A$6:$J$8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8" i="2"/>
  <c r="F29" i="2"/>
  <c r="F20" i="2"/>
  <c r="F21" i="2"/>
  <c r="F22" i="2"/>
  <c r="F23" i="2"/>
  <c r="F24" i="2"/>
  <c r="F31" i="2" s="1"/>
  <c r="F16" i="2"/>
  <c r="F17" i="2"/>
  <c r="F8" i="2"/>
  <c r="F9" i="2"/>
  <c r="F10" i="2"/>
  <c r="F11" i="2"/>
  <c r="F12" i="2"/>
  <c r="I28" i="2"/>
  <c r="J28" i="2"/>
  <c r="I27" i="2"/>
  <c r="J27" i="2" s="1"/>
  <c r="J29" i="2" s="1"/>
  <c r="I20" i="2"/>
  <c r="J20" i="2"/>
  <c r="I21" i="2"/>
  <c r="J21" i="2"/>
  <c r="I22" i="2"/>
  <c r="J22" i="2" s="1"/>
  <c r="I23" i="2"/>
  <c r="J23" i="2" s="1"/>
  <c r="I16" i="2"/>
  <c r="J16" i="2"/>
  <c r="J17" i="2" s="1"/>
  <c r="I8" i="2"/>
  <c r="J8" i="2" s="1"/>
  <c r="I9" i="2"/>
  <c r="J9" i="2" s="1"/>
  <c r="I10" i="2"/>
  <c r="J10" i="2" s="1"/>
  <c r="I11" i="2"/>
  <c r="J11" i="2" s="1"/>
  <c r="J24" i="2" l="1"/>
  <c r="J12" i="2"/>
  <c r="G20" i="2"/>
  <c r="G8" i="2"/>
  <c r="G16" i="2"/>
  <c r="G21" i="2"/>
  <c r="G22" i="2"/>
  <c r="G23" i="2"/>
  <c r="G27" i="2"/>
  <c r="G28" i="2"/>
  <c r="F33" i="2" l="1"/>
  <c r="F35" i="2" s="1"/>
  <c r="F39" i="2" s="1"/>
</calcChain>
</file>

<file path=xl/sharedStrings.xml><?xml version="1.0" encoding="utf-8"?>
<sst xmlns="http://schemas.openxmlformats.org/spreadsheetml/2006/main" count="90" uniqueCount="57">
  <si>
    <t>NR</t>
  </si>
  <si>
    <t>ONERI DELLA SICUREZZA NON SOGGETTI A RIBASSO</t>
  </si>
  <si>
    <t>% RIBASSO OFFERTO</t>
  </si>
  <si>
    <t>Dichiarazione da compilare a cura del Concorrente</t>
  </si>
  <si>
    <t>u.m.</t>
  </si>
  <si>
    <t>Q.tà</t>
  </si>
  <si>
    <t>DESCRIZIONE</t>
  </si>
  <si>
    <t>TOTALE A BASE D'ASTA (€)</t>
  </si>
  <si>
    <t>gg/uu</t>
  </si>
  <si>
    <t>TARIFFA A BASE D'ASTA (€)</t>
  </si>
  <si>
    <t>IMPORTO UNITARIO A BASE D'ASTA (€)</t>
  </si>
  <si>
    <t>IMPORTO UNITARIO OFFERTO AL NETTO DI RIBASSO</t>
  </si>
  <si>
    <t>TARIFFA OFFERTA AL NETTO DI RIBASSO</t>
  </si>
  <si>
    <t>IMPORTO TOTALE OFFERTO AL NETTO DI RIBASSO</t>
  </si>
  <si>
    <t>1.1</t>
  </si>
  <si>
    <t>1.2</t>
  </si>
  <si>
    <t>1.3</t>
  </si>
  <si>
    <t>1.4</t>
  </si>
  <si>
    <t>MANUTENZIONE HARDWARE EXTREME - 2026</t>
  </si>
  <si>
    <t>MANUTENZIONE HARDWARE EXTREME - 2027</t>
  </si>
  <si>
    <t>MANUTENZIONE HARDWARE EXTREME - 2028</t>
  </si>
  <si>
    <t>MANUTENZIONE HARDWARE EXTREME - 2029</t>
  </si>
  <si>
    <t>canone mensile</t>
  </si>
  <si>
    <t>TOTALE</t>
  </si>
  <si>
    <t>AGGIORNAMENTO SOFTWARE EXTREME - 
Network Specialist</t>
  </si>
  <si>
    <t>3.1</t>
  </si>
  <si>
    <t>3.2</t>
  </si>
  <si>
    <t>ASSISTENZA SISMETISTICA NETWORKING - 
Network Specialist</t>
  </si>
  <si>
    <t>ASSISTENZA SISMETISTICA NETWORKING - 
Network Engineer</t>
  </si>
  <si>
    <t>3.3</t>
  </si>
  <si>
    <t>3.4</t>
  </si>
  <si>
    <t>ASSISTENZA SISMETISTICA NETWORKING - 
Network Specialist - ON SITE</t>
  </si>
  <si>
    <t>ASSISTENZA SISMETISTICA NETWORKING - 
Network Engineer - ON SITE</t>
  </si>
  <si>
    <t>REPERIBILITÁ SISTEMISTICA H24 -
Canone reperibilità (8 interventi/mese)</t>
  </si>
  <si>
    <t>REPERIBILITÁ SISTEMISTICA H24 -
Canone reperibilità intervento aggiuntivo (max 12 interventi/anno)</t>
  </si>
  <si>
    <t>TOTALE IMPORTO A BASE D'ASTA</t>
  </si>
  <si>
    <t>Incidenza %</t>
  </si>
  <si>
    <t xml:space="preserve">RIBASSO MEDIO PONDERATO OFFERTO </t>
  </si>
  <si>
    <t>TOTALE IMPORTO OFFERTO</t>
  </si>
  <si>
    <t>(Indicare con una x)</t>
  </si>
  <si>
    <t>INOLTRE DICHIARA
che, ai sensi dell’art. 108, comma 9, del Codice</t>
  </si>
  <si>
    <r>
      <rPr>
        <b/>
        <sz val="22"/>
        <rFont val="Calibri Light"/>
        <family val="2"/>
        <scheme val="major"/>
      </rPr>
      <t>COSTI RELATIVI ALLA SICUREZZA DA RISCHIO SPECIFICO (o aziendali)</t>
    </r>
    <r>
      <rPr>
        <sz val="22"/>
        <rFont val="Calibri Light"/>
        <family val="2"/>
        <scheme val="major"/>
      </rPr>
      <t xml:space="preserve">
Tali costi risultano congrui rispetto all’entità ed alle caratteristiche delle prestazioni oggetto dell’appalto</t>
    </r>
  </si>
  <si>
    <t>oppure</t>
  </si>
  <si>
    <r>
      <t xml:space="preserve">I COSTI DELLA MANODOPERA </t>
    </r>
    <r>
      <rPr>
        <sz val="22"/>
        <rFont val="Calibri Light"/>
        <family val="2"/>
        <scheme val="major"/>
      </rPr>
      <t>sono pari o superiori a quelli indicati nei documenti a base di gara</t>
    </r>
  </si>
  <si>
    <r>
      <t xml:space="preserve">I COSTI DELLA MANODOPERA sono pari ad €                                                                            
</t>
    </r>
    <r>
      <rPr>
        <sz val="22"/>
        <rFont val="Calibri Light"/>
        <family val="2"/>
        <scheme val="major"/>
      </rPr>
      <t>Tali costi derivano da una più efficiente organizzazione aziendale e, pertanto, viene allegata alla presente una relazione, ed eventuale documentazione a comprova, nella quale si dimostrano le ragioni tecnico-organizzative alla base di tale diverso valore indicato.</t>
    </r>
  </si>
  <si>
    <t>Documento informatico firmato digitalmente ai sensi del D. Lgs. n. 82/2005 s.m.i. e norme collegate, il quale sostituisce il documento cartaceo e la firma autografa.</t>
  </si>
  <si>
    <t>14. SCHEMA DI OFFERTA ECONOMICA</t>
  </si>
  <si>
    <t>DESCRIZIONE*</t>
  </si>
  <si>
    <t>CANONE MENSILE A BASE D'ASTA (€)</t>
  </si>
  <si>
    <t>CANONE ANNUALE A BASE D'ASTA (€)</t>
  </si>
  <si>
    <r>
      <t xml:space="preserve">NOTA alla compilazione dello Schema di Offerta Economica
</t>
    </r>
    <r>
      <rPr>
        <sz val="24"/>
        <rFont val="Calibri Light"/>
        <family val="2"/>
        <scheme val="major"/>
      </rPr>
      <t xml:space="preserve">- le celle da compilare sono solamente quelle in </t>
    </r>
    <r>
      <rPr>
        <b/>
        <sz val="24"/>
        <color theme="9" tint="0.39997558519241921"/>
        <rFont val="Calibri Light"/>
        <family val="2"/>
        <scheme val="major"/>
      </rPr>
      <t>VERDE</t>
    </r>
    <r>
      <rPr>
        <sz val="24"/>
        <rFont val="Calibri Light"/>
        <family val="2"/>
        <scheme val="major"/>
      </rPr>
      <t>;
- l’offerta economica è sottoscritta digitalmente con le modalità indicate per la sottoscrizione della domanda di cui al paragrafo  “Domanda di partecipazione ed eventuale procura” del Disciplinare di gara;
- il ribasso, indicato nella cella F33 sarà utilizzato per determinare la graduatoria finale. Tale valore dovrà esser risportato altresì nell'apposita sezione della Busta C Economica.</t>
    </r>
  </si>
  <si>
    <t>* Si precisa che gli importi a base d'asta dei canoni di manutenzione relativi agli anni 2027, 2028 e 2029 (cfr. 1.2, 1.3 e 1.4) considerano un incremento, pari al 10% dell'importo a base d'asta del canone riferito all'annualità precedente, in considerazione di eventuali ampliamenti del numero di apparati di rete rientranti nel perimetro di manutenzione.</t>
  </si>
  <si>
    <t>Gara europea a procedura aperta per l’affidamento dei Servizi di manutenzione hardware e aggiornamento software degli apparati Extreme, 
compresi servizi di assistenza Sistemistica Networking e di reperibilità sistemistica</t>
  </si>
  <si>
    <r>
      <t xml:space="preserve"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
OFFRE,
</t>
    </r>
    <r>
      <rPr>
        <sz val="22"/>
        <color theme="1"/>
        <rFont val="Calibri Light"/>
        <family val="2"/>
        <scheme val="major"/>
      </rPr>
      <t>sotto la sua responsabilità civile e penale ai sensi del D.P.R. n. 445/2000 e s.m.i.,</t>
    </r>
    <r>
      <rPr>
        <b/>
        <u/>
        <sz val="22"/>
        <color theme="1"/>
        <rFont val="Calibri Light"/>
        <family val="2"/>
        <scheme val="major"/>
      </rPr>
      <t xml:space="preserve"> i seguenti ribassi %</t>
    </r>
    <r>
      <rPr>
        <sz val="22"/>
        <color theme="1"/>
        <rFont val="Calibri Light"/>
        <family val="2"/>
        <scheme val="major"/>
      </rPr>
      <t xml:space="preserve">  relativi l’appalto in oggetto, da applicarsi sugli importi unitari a base di gara, al netto di IVA, nonché degli oneri della sicurezza</t>
    </r>
  </si>
  <si>
    <t>4.1</t>
  </si>
  <si>
    <t>4.2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</si>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</sst>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22"/>
      <color rgb="FFFF0000"/>
      <name val="Calibri Light"/>
      <family val="2"/>
    </font>
    <font>
      <sz val="22"/>
      <color theme="1"/>
      <name val="Calibri Light"/>
      <family val="2"/>
      <scheme val="major"/>
    </font>
    <font>
      <b/>
      <sz val="22"/>
      <color rgb="FF000000"/>
      <name val="Calibri Light"/>
      <family val="2"/>
      <scheme val="major"/>
    </font>
    <font>
      <b/>
      <i/>
      <sz val="22"/>
      <color rgb="FF000000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b/>
      <sz val="22"/>
      <color rgb="FFFF0000"/>
      <name val="Calibri Light"/>
      <family val="2"/>
      <scheme val="major"/>
    </font>
    <font>
      <sz val="22"/>
      <color theme="0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b/>
      <i/>
      <sz val="22"/>
      <name val="Calibri Light"/>
      <family val="2"/>
      <scheme val="major"/>
    </font>
    <font>
      <i/>
      <sz val="22"/>
      <name val="Calibri Light"/>
      <family val="2"/>
      <scheme val="major"/>
    </font>
    <font>
      <b/>
      <sz val="24"/>
      <name val="Calibri Light"/>
      <family val="2"/>
      <scheme val="major"/>
    </font>
    <font>
      <b/>
      <sz val="24"/>
      <color theme="9" tint="0.39997558519241921"/>
      <name val="Calibri Light"/>
      <family val="2"/>
      <scheme val="major"/>
    </font>
    <font>
      <sz val="24"/>
      <name val="Calibri Light"/>
      <family val="2"/>
      <scheme val="major"/>
    </font>
    <font>
      <b/>
      <u/>
      <sz val="22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Continuous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 applyProtection="1">
      <alignment horizontal="center" vertical="center"/>
      <protection locked="0"/>
    </xf>
    <xf numFmtId="0" fontId="4" fillId="4" borderId="0" xfId="0" applyFont="1" applyFill="1"/>
    <xf numFmtId="0" fontId="9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7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 wrapText="1"/>
    </xf>
    <xf numFmtId="165" fontId="4" fillId="5" borderId="0" xfId="0" applyNumberFormat="1" applyFont="1" applyFill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2" fontId="10" fillId="5" borderId="0" xfId="0" applyNumberFormat="1" applyFont="1" applyFill="1" applyAlignment="1">
      <alignment horizontal="center" vertical="center" wrapText="1"/>
    </xf>
    <xf numFmtId="165" fontId="10" fillId="5" borderId="0" xfId="0" applyNumberFormat="1" applyFont="1" applyFill="1" applyAlignment="1" applyProtection="1">
      <alignment horizontal="center" vertical="center"/>
      <protection locked="0"/>
    </xf>
    <xf numFmtId="164" fontId="8" fillId="5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5" fontId="8" fillId="5" borderId="0" xfId="0" applyNumberFormat="1" applyFont="1" applyFill="1" applyAlignment="1" applyProtection="1">
      <alignment horizontal="center" vertical="center"/>
      <protection locked="0"/>
    </xf>
    <xf numFmtId="0" fontId="8" fillId="5" borderId="2" xfId="0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vertical="center" wrapText="1"/>
    </xf>
    <xf numFmtId="164" fontId="8" fillId="5" borderId="2" xfId="0" applyNumberFormat="1" applyFont="1" applyFill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164" fontId="8" fillId="4" borderId="0" xfId="0" applyNumberFormat="1" applyFont="1" applyFill="1" applyAlignment="1">
      <alignment vertical="center" wrapText="1"/>
    </xf>
    <xf numFmtId="10" fontId="4" fillId="3" borderId="1" xfId="1" applyNumberFormat="1" applyFont="1" applyFill="1" applyBorder="1" applyAlignment="1">
      <alignment horizontal="center" vertical="center"/>
    </xf>
    <xf numFmtId="10" fontId="4" fillId="0" borderId="0" xfId="1" applyNumberFormat="1" applyFont="1"/>
    <xf numFmtId="165" fontId="8" fillId="4" borderId="0" xfId="1" applyNumberFormat="1" applyFont="1" applyFill="1" applyBorder="1" applyAlignment="1">
      <alignment horizontal="center" vertical="center"/>
    </xf>
    <xf numFmtId="164" fontId="4" fillId="4" borderId="0" xfId="0" applyNumberFormat="1" applyFont="1" applyFill="1"/>
    <xf numFmtId="164" fontId="11" fillId="6" borderId="13" xfId="0" applyNumberFormat="1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164" fontId="8" fillId="4" borderId="14" xfId="0" applyNumberFormat="1" applyFont="1" applyFill="1" applyBorder="1" applyAlignment="1">
      <alignment horizontal="center" vertical="center"/>
    </xf>
    <xf numFmtId="164" fontId="8" fillId="4" borderId="15" xfId="0" applyNumberFormat="1" applyFont="1" applyFill="1" applyBorder="1" applyAlignment="1">
      <alignment horizontal="center" vertical="center"/>
    </xf>
    <xf numFmtId="164" fontId="11" fillId="6" borderId="17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165" fontId="8" fillId="5" borderId="17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11" fillId="7" borderId="17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4" fontId="11" fillId="7" borderId="20" xfId="0" applyNumberFormat="1" applyFont="1" applyFill="1" applyBorder="1" applyAlignment="1">
      <alignment horizontal="center" vertical="center"/>
    </xf>
    <xf numFmtId="164" fontId="12" fillId="4" borderId="0" xfId="0" applyNumberFormat="1" applyFont="1" applyFill="1"/>
    <xf numFmtId="0" fontId="1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165" fontId="4" fillId="7" borderId="2" xfId="0" applyNumberFormat="1" applyFont="1" applyFill="1" applyBorder="1" applyAlignment="1" applyProtection="1">
      <alignment horizontal="center" vertical="center"/>
      <protection locked="0"/>
    </xf>
    <xf numFmtId="165" fontId="4" fillId="7" borderId="8" xfId="0" applyNumberFormat="1" applyFont="1" applyFill="1" applyBorder="1" applyAlignment="1" applyProtection="1">
      <alignment horizontal="center" vertical="center"/>
      <protection locked="0"/>
    </xf>
    <xf numFmtId="165" fontId="4" fillId="7" borderId="9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0" fontId="4" fillId="3" borderId="2" xfId="1" applyNumberFormat="1" applyFont="1" applyFill="1" applyBorder="1" applyAlignment="1">
      <alignment horizontal="center" vertical="center"/>
    </xf>
    <xf numFmtId="10" fontId="4" fillId="3" borderId="8" xfId="1" applyNumberFormat="1" applyFont="1" applyFill="1" applyBorder="1" applyAlignment="1">
      <alignment horizontal="center" vertical="center"/>
    </xf>
    <xf numFmtId="10" fontId="4" fillId="3" borderId="9" xfId="1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4" fontId="11" fillId="6" borderId="16" xfId="0" applyNumberFormat="1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Q51"/>
  <sheetViews>
    <sheetView showGridLines="0" tabSelected="1" topLeftCell="A31" zoomScale="40" zoomScaleNormal="40" zoomScaleSheetLayoutView="85" workbookViewId="0">
      <selection activeCell="B20" sqref="B20"/>
    </sheetView>
  </sheetViews>
  <sheetFormatPr defaultColWidth="8.765625" defaultRowHeight="28.3" x14ac:dyDescent="0.75"/>
  <cols>
    <col min="1" max="1" width="11.765625" style="2" customWidth="1"/>
    <col min="2" max="2" width="94.765625" style="2" customWidth="1"/>
    <col min="3" max="3" width="33.765625" style="2" customWidth="1"/>
    <col min="4" max="4" width="17.53515625" style="2" customWidth="1"/>
    <col min="5" max="5" width="42.23046875" style="2" customWidth="1"/>
    <col min="6" max="7" width="42.53515625" style="2" customWidth="1"/>
    <col min="8" max="8" width="51.23046875" style="2" customWidth="1"/>
    <col min="9" max="9" width="48.3046875" style="2" customWidth="1"/>
    <col min="10" max="10" width="45.765625" style="2" customWidth="1"/>
    <col min="11" max="11" width="18.53515625" style="2" customWidth="1"/>
    <col min="12" max="12" width="9.765625" style="2" customWidth="1"/>
    <col min="13" max="16384" width="8.765625" style="2"/>
  </cols>
  <sheetData>
    <row r="1" spans="1:17" ht="36.450000000000003" customHeight="1" thickBot="1" x14ac:dyDescent="0.8">
      <c r="A1" s="1" t="s">
        <v>3</v>
      </c>
    </row>
    <row r="2" spans="1:17" ht="104.15" customHeight="1" thickBot="1" x14ac:dyDescent="0.8">
      <c r="A2" s="85" t="s">
        <v>46</v>
      </c>
      <c r="B2" s="86"/>
      <c r="C2" s="86"/>
      <c r="D2" s="86"/>
      <c r="E2" s="86"/>
      <c r="F2" s="86"/>
      <c r="G2" s="86"/>
      <c r="H2" s="86"/>
      <c r="I2" s="86"/>
      <c r="J2" s="87"/>
      <c r="K2" s="3"/>
      <c r="L2" s="3"/>
    </row>
    <row r="3" spans="1:17" ht="121.1" customHeight="1" thickBot="1" x14ac:dyDescent="0.8">
      <c r="A3" s="91" t="s">
        <v>52</v>
      </c>
      <c r="B3" s="92"/>
      <c r="C3" s="92"/>
      <c r="D3" s="92"/>
      <c r="E3" s="92"/>
      <c r="F3" s="92"/>
      <c r="G3" s="92"/>
      <c r="H3" s="92"/>
      <c r="I3" s="92"/>
      <c r="J3" s="93"/>
    </row>
    <row r="4" spans="1:17" ht="342" customHeight="1" thickBot="1" x14ac:dyDescent="0.8">
      <c r="A4" s="88" t="s">
        <v>53</v>
      </c>
      <c r="B4" s="89"/>
      <c r="C4" s="89"/>
      <c r="D4" s="89"/>
      <c r="E4" s="89"/>
      <c r="F4" s="89"/>
      <c r="G4" s="89"/>
      <c r="H4" s="89"/>
      <c r="I4" s="89"/>
      <c r="J4" s="90"/>
      <c r="K4" s="4"/>
      <c r="L4" s="4"/>
    </row>
    <row r="5" spans="1:17" ht="9.65" customHeight="1" x14ac:dyDescent="0.75"/>
    <row r="6" spans="1:17" ht="7.1" customHeight="1" x14ac:dyDescent="0.75"/>
    <row r="7" spans="1:17" ht="130.19999999999999" customHeight="1" x14ac:dyDescent="0.75">
      <c r="A7" s="37" t="s">
        <v>0</v>
      </c>
      <c r="B7" s="36" t="s">
        <v>47</v>
      </c>
      <c r="C7" s="36" t="s">
        <v>4</v>
      </c>
      <c r="D7" s="36" t="s">
        <v>5</v>
      </c>
      <c r="E7" s="37" t="s">
        <v>48</v>
      </c>
      <c r="F7" s="37" t="s">
        <v>49</v>
      </c>
      <c r="G7" s="37" t="s">
        <v>36</v>
      </c>
      <c r="H7" s="36" t="s">
        <v>2</v>
      </c>
      <c r="I7" s="37" t="s">
        <v>11</v>
      </c>
      <c r="J7" s="37" t="s">
        <v>13</v>
      </c>
    </row>
    <row r="8" spans="1:17" ht="57.65" customHeight="1" x14ac:dyDescent="0.75">
      <c r="A8" s="5" t="s">
        <v>14</v>
      </c>
      <c r="B8" s="30" t="s">
        <v>18</v>
      </c>
      <c r="C8" s="6" t="s">
        <v>22</v>
      </c>
      <c r="D8" s="7">
        <v>12</v>
      </c>
      <c r="E8" s="8">
        <v>18491.75</v>
      </c>
      <c r="F8" s="8">
        <f>E8*D8</f>
        <v>221901</v>
      </c>
      <c r="G8" s="104">
        <f>F12/$F$31</f>
        <v>0.43446979381034467</v>
      </c>
      <c r="H8" s="96"/>
      <c r="I8" s="8">
        <f>E8-(E8*$H$8)</f>
        <v>18491.75</v>
      </c>
      <c r="J8" s="9">
        <f>I8*D8</f>
        <v>221901</v>
      </c>
    </row>
    <row r="9" spans="1:17" ht="57.65" customHeight="1" x14ac:dyDescent="0.75">
      <c r="A9" s="5" t="s">
        <v>15</v>
      </c>
      <c r="B9" s="30" t="s">
        <v>19</v>
      </c>
      <c r="C9" s="6" t="s">
        <v>22</v>
      </c>
      <c r="D9" s="7">
        <v>12</v>
      </c>
      <c r="E9" s="8">
        <v>20340.916666666668</v>
      </c>
      <c r="F9" s="8">
        <f>E9*D9</f>
        <v>244091</v>
      </c>
      <c r="G9" s="105"/>
      <c r="H9" s="97"/>
      <c r="I9" s="8">
        <f t="shared" ref="I9:I11" si="0">E9-(E9*$H$8)</f>
        <v>20340.916666666668</v>
      </c>
      <c r="J9" s="9">
        <f t="shared" ref="J9:J11" si="1">I9*D9</f>
        <v>244091</v>
      </c>
    </row>
    <row r="10" spans="1:17" ht="57.65" customHeight="1" x14ac:dyDescent="0.75">
      <c r="A10" s="5" t="s">
        <v>16</v>
      </c>
      <c r="B10" s="30" t="s">
        <v>20</v>
      </c>
      <c r="C10" s="6" t="s">
        <v>22</v>
      </c>
      <c r="D10" s="7">
        <v>12</v>
      </c>
      <c r="E10" s="8">
        <v>22375</v>
      </c>
      <c r="F10" s="8">
        <f>E10*D10</f>
        <v>268500</v>
      </c>
      <c r="G10" s="105"/>
      <c r="H10" s="97"/>
      <c r="I10" s="8">
        <f t="shared" si="0"/>
        <v>22375</v>
      </c>
      <c r="J10" s="9">
        <f t="shared" si="1"/>
        <v>268500</v>
      </c>
    </row>
    <row r="11" spans="1:17" ht="57.65" customHeight="1" x14ac:dyDescent="0.75">
      <c r="A11" s="5" t="s">
        <v>17</v>
      </c>
      <c r="B11" s="30" t="s">
        <v>21</v>
      </c>
      <c r="C11" s="6" t="s">
        <v>22</v>
      </c>
      <c r="D11" s="7">
        <v>12</v>
      </c>
      <c r="E11" s="8">
        <v>24612.5</v>
      </c>
      <c r="F11" s="8">
        <f>E11*D11</f>
        <v>295350</v>
      </c>
      <c r="G11" s="106"/>
      <c r="H11" s="98"/>
      <c r="I11" s="8">
        <f t="shared" si="0"/>
        <v>24612.5</v>
      </c>
      <c r="J11" s="9">
        <f t="shared" si="1"/>
        <v>295350</v>
      </c>
    </row>
    <row r="12" spans="1:17" ht="34.85" customHeight="1" x14ac:dyDescent="0.75">
      <c r="A12" s="24"/>
      <c r="B12" s="25"/>
      <c r="C12" s="26"/>
      <c r="D12" s="27"/>
      <c r="E12" s="29"/>
      <c r="F12" s="29">
        <f>SUM(F8:F11)</f>
        <v>1029842</v>
      </c>
      <c r="G12" s="29"/>
      <c r="H12" s="28"/>
      <c r="I12" s="29"/>
      <c r="J12" s="29">
        <f>SUM(J8:J11)</f>
        <v>1029842</v>
      </c>
    </row>
    <row r="13" spans="1:17" s="15" customFormat="1" ht="58.85" customHeight="1" x14ac:dyDescent="0.75">
      <c r="A13" s="111" t="s">
        <v>51</v>
      </c>
      <c r="B13" s="111"/>
      <c r="C13" s="111"/>
      <c r="D13" s="111"/>
      <c r="E13" s="111"/>
      <c r="F13" s="111"/>
      <c r="G13" s="111"/>
      <c r="H13" s="111"/>
      <c r="I13" s="111"/>
      <c r="J13" s="111"/>
    </row>
    <row r="14" spans="1:17" s="15" customFormat="1" ht="13.2" customHeight="1" x14ac:dyDescent="0.75">
      <c r="A14" s="10"/>
      <c r="B14" s="11"/>
      <c r="C14" s="11"/>
      <c r="D14" s="12"/>
      <c r="E14" s="13"/>
      <c r="F14" s="13"/>
      <c r="G14" s="13"/>
      <c r="H14" s="14"/>
      <c r="I14" s="14"/>
      <c r="J14" s="13"/>
      <c r="L14" s="2"/>
      <c r="M14" s="2"/>
      <c r="N14" s="2"/>
      <c r="O14" s="2"/>
      <c r="P14" s="2"/>
      <c r="Q14" s="2"/>
    </row>
    <row r="15" spans="1:17" ht="84.9" x14ac:dyDescent="0.75">
      <c r="A15" s="35" t="s">
        <v>0</v>
      </c>
      <c r="B15" s="36" t="s">
        <v>6</v>
      </c>
      <c r="C15" s="36" t="s">
        <v>4</v>
      </c>
      <c r="D15" s="36" t="s">
        <v>5</v>
      </c>
      <c r="E15" s="37" t="s">
        <v>9</v>
      </c>
      <c r="F15" s="37" t="s">
        <v>7</v>
      </c>
      <c r="G15" s="37" t="s">
        <v>36</v>
      </c>
      <c r="H15" s="38" t="s">
        <v>2</v>
      </c>
      <c r="I15" s="37" t="s">
        <v>12</v>
      </c>
      <c r="J15" s="37" t="s">
        <v>13</v>
      </c>
    </row>
    <row r="16" spans="1:17" ht="91.85" customHeight="1" x14ac:dyDescent="0.75">
      <c r="A16" s="5" t="s">
        <v>56</v>
      </c>
      <c r="B16" s="30" t="s">
        <v>24</v>
      </c>
      <c r="C16" s="6" t="s">
        <v>8</v>
      </c>
      <c r="D16" s="7">
        <v>400</v>
      </c>
      <c r="E16" s="8">
        <v>280</v>
      </c>
      <c r="F16" s="8">
        <f>E16*D16</f>
        <v>112000</v>
      </c>
      <c r="G16" s="50">
        <f>F17/F31</f>
        <v>4.7250565530206193E-2</v>
      </c>
      <c r="H16" s="62"/>
      <c r="I16" s="8">
        <f>E16-(E16*H16)</f>
        <v>280</v>
      </c>
      <c r="J16" s="9">
        <f>I16*D16</f>
        <v>112000</v>
      </c>
    </row>
    <row r="17" spans="1:12" s="15" customFormat="1" ht="36" customHeight="1" x14ac:dyDescent="0.75">
      <c r="A17" s="20"/>
      <c r="B17" s="32"/>
      <c r="C17" s="21"/>
      <c r="D17" s="22"/>
      <c r="E17" s="29"/>
      <c r="F17" s="29">
        <f>F16</f>
        <v>112000</v>
      </c>
      <c r="G17" s="29"/>
      <c r="H17" s="39"/>
      <c r="I17" s="29"/>
      <c r="J17" s="29">
        <f>J16</f>
        <v>112000</v>
      </c>
    </row>
    <row r="19" spans="1:12" ht="84.9" x14ac:dyDescent="0.75">
      <c r="A19" s="35" t="s">
        <v>0</v>
      </c>
      <c r="B19" s="36" t="s">
        <v>6</v>
      </c>
      <c r="C19" s="36" t="s">
        <v>4</v>
      </c>
      <c r="D19" s="36" t="s">
        <v>5</v>
      </c>
      <c r="E19" s="35" t="s">
        <v>9</v>
      </c>
      <c r="F19" s="37" t="s">
        <v>7</v>
      </c>
      <c r="G19" s="37" t="s">
        <v>36</v>
      </c>
      <c r="H19" s="38" t="s">
        <v>2</v>
      </c>
      <c r="I19" s="37" t="s">
        <v>12</v>
      </c>
      <c r="J19" s="37" t="s">
        <v>13</v>
      </c>
      <c r="K19" s="15"/>
    </row>
    <row r="20" spans="1:12" ht="115.5" customHeight="1" x14ac:dyDescent="0.75">
      <c r="A20" s="17" t="s">
        <v>25</v>
      </c>
      <c r="B20" s="31" t="s">
        <v>27</v>
      </c>
      <c r="C20" s="18" t="s">
        <v>8</v>
      </c>
      <c r="D20" s="7">
        <v>2580</v>
      </c>
      <c r="E20" s="8">
        <v>280</v>
      </c>
      <c r="F20" s="8">
        <f>E20*D20</f>
        <v>722400</v>
      </c>
      <c r="G20" s="50">
        <f>F20/$F$31</f>
        <v>0.3047661476698299</v>
      </c>
      <c r="H20" s="62"/>
      <c r="I20" s="8">
        <f>E20-(E20*H20)</f>
        <v>280</v>
      </c>
      <c r="J20" s="9">
        <f>I20*D20</f>
        <v>722400</v>
      </c>
      <c r="K20" s="15"/>
    </row>
    <row r="21" spans="1:12" ht="115.5" customHeight="1" x14ac:dyDescent="0.75">
      <c r="A21" s="17" t="s">
        <v>26</v>
      </c>
      <c r="B21" s="31" t="s">
        <v>31</v>
      </c>
      <c r="C21" s="18" t="s">
        <v>8</v>
      </c>
      <c r="D21" s="7">
        <v>60</v>
      </c>
      <c r="E21" s="8">
        <v>350</v>
      </c>
      <c r="F21" s="8">
        <f t="shared" ref="F21:F23" si="2">E21*D21</f>
        <v>21000</v>
      </c>
      <c r="G21" s="50">
        <f>F21/$F$31</f>
        <v>8.8594810369136603E-3</v>
      </c>
      <c r="H21" s="62"/>
      <c r="I21" s="8">
        <f>E21-(E21*H21)</f>
        <v>350</v>
      </c>
      <c r="J21" s="9">
        <f>I21*D21</f>
        <v>21000</v>
      </c>
      <c r="K21" s="15"/>
    </row>
    <row r="22" spans="1:12" ht="115.5" customHeight="1" x14ac:dyDescent="0.75">
      <c r="A22" s="17" t="s">
        <v>29</v>
      </c>
      <c r="B22" s="31" t="s">
        <v>28</v>
      </c>
      <c r="C22" s="18" t="s">
        <v>8</v>
      </c>
      <c r="D22" s="7">
        <v>430</v>
      </c>
      <c r="E22" s="8">
        <v>600</v>
      </c>
      <c r="F22" s="8">
        <f t="shared" si="2"/>
        <v>258000</v>
      </c>
      <c r="G22" s="50">
        <f>F22/$F$31</f>
        <v>0.10884505273922497</v>
      </c>
      <c r="H22" s="62"/>
      <c r="I22" s="8">
        <f>E22-(E22*H22)</f>
        <v>600</v>
      </c>
      <c r="J22" s="9">
        <f>I22*D22</f>
        <v>258000</v>
      </c>
      <c r="K22" s="15"/>
    </row>
    <row r="23" spans="1:12" ht="115.5" customHeight="1" x14ac:dyDescent="0.75">
      <c r="A23" s="17" t="s">
        <v>30</v>
      </c>
      <c r="B23" s="31" t="s">
        <v>32</v>
      </c>
      <c r="C23" s="18" t="s">
        <v>8</v>
      </c>
      <c r="D23" s="7">
        <v>10</v>
      </c>
      <c r="E23" s="8">
        <v>750</v>
      </c>
      <c r="F23" s="8">
        <f t="shared" si="2"/>
        <v>7500</v>
      </c>
      <c r="G23" s="50">
        <f>F23/$F$31</f>
        <v>3.1641003703263074E-3</v>
      </c>
      <c r="H23" s="62"/>
      <c r="I23" s="8">
        <f>E23-(E23*H23)</f>
        <v>750</v>
      </c>
      <c r="J23" s="9">
        <f>I23*D23</f>
        <v>7500</v>
      </c>
      <c r="K23" s="15"/>
    </row>
    <row r="24" spans="1:12" ht="41.4" customHeight="1" x14ac:dyDescent="0.75">
      <c r="A24" s="40"/>
      <c r="B24" s="40"/>
      <c r="C24" s="40"/>
      <c r="D24" s="40"/>
      <c r="E24" s="29"/>
      <c r="F24" s="41">
        <f>SUM(F20:F23)</f>
        <v>1008900</v>
      </c>
      <c r="G24" s="41"/>
      <c r="H24" s="40"/>
      <c r="I24" s="29"/>
      <c r="J24" s="42">
        <f>SUM(J20:J23)</f>
        <v>1008900</v>
      </c>
    </row>
    <row r="25" spans="1:12" ht="23.4" customHeight="1" x14ac:dyDescent="0.75">
      <c r="A25" s="48"/>
      <c r="B25" s="48"/>
      <c r="C25" s="48"/>
      <c r="D25" s="48"/>
      <c r="E25" s="43"/>
      <c r="F25" s="49"/>
      <c r="G25" s="49"/>
      <c r="H25" s="48"/>
      <c r="I25" s="43"/>
      <c r="J25" s="43"/>
      <c r="K25" s="15"/>
      <c r="L25" s="15"/>
    </row>
    <row r="26" spans="1:12" ht="95.4" customHeight="1" x14ac:dyDescent="0.75">
      <c r="A26" s="44" t="s">
        <v>0</v>
      </c>
      <c r="B26" s="45" t="s">
        <v>6</v>
      </c>
      <c r="C26" s="45" t="s">
        <v>4</v>
      </c>
      <c r="D26" s="45" t="s">
        <v>5</v>
      </c>
      <c r="E26" s="37" t="s">
        <v>10</v>
      </c>
      <c r="F26" s="46" t="s">
        <v>7</v>
      </c>
      <c r="G26" s="46"/>
      <c r="H26" s="47" t="s">
        <v>2</v>
      </c>
      <c r="I26" s="37" t="s">
        <v>11</v>
      </c>
      <c r="J26" s="46" t="s">
        <v>13</v>
      </c>
      <c r="K26" s="15"/>
    </row>
    <row r="27" spans="1:12" ht="115.5" customHeight="1" x14ac:dyDescent="0.75">
      <c r="A27" s="17" t="s">
        <v>54</v>
      </c>
      <c r="B27" s="31" t="s">
        <v>33</v>
      </c>
      <c r="C27" s="6" t="s">
        <v>22</v>
      </c>
      <c r="D27" s="7">
        <v>36</v>
      </c>
      <c r="E27" s="8">
        <v>5500</v>
      </c>
      <c r="F27" s="8">
        <f>E27*D27</f>
        <v>198000</v>
      </c>
      <c r="G27" s="50">
        <f>F27/$F$31</f>
        <v>8.3532249776614512E-2</v>
      </c>
      <c r="H27" s="62"/>
      <c r="I27" s="8">
        <f>E27-(E27*H27)</f>
        <v>5500</v>
      </c>
      <c r="J27" s="9">
        <f>I27*D27</f>
        <v>198000</v>
      </c>
      <c r="K27" s="15"/>
    </row>
    <row r="28" spans="1:12" ht="115.5" customHeight="1" x14ac:dyDescent="0.75">
      <c r="A28" s="17" t="s">
        <v>55</v>
      </c>
      <c r="B28" s="31" t="s">
        <v>34</v>
      </c>
      <c r="C28" s="6" t="s">
        <v>22</v>
      </c>
      <c r="D28" s="7">
        <v>36</v>
      </c>
      <c r="E28" s="8">
        <v>600</v>
      </c>
      <c r="F28" s="8">
        <f>E28*D28</f>
        <v>21600</v>
      </c>
      <c r="G28" s="50">
        <f>F28/$F$31</f>
        <v>9.1126090665397657E-3</v>
      </c>
      <c r="H28" s="62"/>
      <c r="I28" s="8">
        <f>E28-(E28*H28)</f>
        <v>600</v>
      </c>
      <c r="J28" s="9">
        <f>I28*D28</f>
        <v>21600</v>
      </c>
      <c r="K28" s="15"/>
    </row>
    <row r="29" spans="1:12" s="15" customFormat="1" ht="40.200000000000003" customHeight="1" x14ac:dyDescent="0.75">
      <c r="A29" s="20"/>
      <c r="B29" s="32"/>
      <c r="C29" s="21"/>
      <c r="D29" s="22"/>
      <c r="E29" s="29"/>
      <c r="F29" s="29">
        <f>SUM(F27:F28)</f>
        <v>219600</v>
      </c>
      <c r="G29" s="29"/>
      <c r="H29" s="23"/>
      <c r="I29" s="29"/>
      <c r="J29" s="29">
        <f>SUM(J27:J28)</f>
        <v>219600</v>
      </c>
    </row>
    <row r="30" spans="1:12" s="15" customFormat="1" ht="19.2" customHeight="1" thickBot="1" x14ac:dyDescent="0.8">
      <c r="A30" s="10"/>
      <c r="B30" s="33"/>
      <c r="C30" s="12"/>
      <c r="D30" s="34"/>
      <c r="E30" s="43"/>
      <c r="F30" s="43"/>
      <c r="G30" s="43"/>
      <c r="H30" s="14"/>
      <c r="I30" s="43"/>
      <c r="J30" s="43"/>
    </row>
    <row r="31" spans="1:12" ht="78" customHeight="1" x14ac:dyDescent="0.75">
      <c r="A31" s="99" t="s">
        <v>35</v>
      </c>
      <c r="B31" s="100"/>
      <c r="C31" s="100"/>
      <c r="D31" s="100"/>
      <c r="E31" s="101"/>
      <c r="F31" s="54">
        <f>F29+F24+F17+F12</f>
        <v>2370342</v>
      </c>
      <c r="G31" s="15"/>
      <c r="H31" s="15"/>
      <c r="I31" s="15"/>
      <c r="J31" s="53"/>
      <c r="K31" s="15"/>
    </row>
    <row r="32" spans="1:12" s="15" customFormat="1" ht="11.4" customHeight="1" x14ac:dyDescent="0.75">
      <c r="A32" s="55"/>
      <c r="B32" s="2"/>
      <c r="C32" s="2"/>
      <c r="D32" s="2"/>
      <c r="E32" s="2"/>
      <c r="F32" s="56"/>
    </row>
    <row r="33" spans="1:11" s="15" customFormat="1" ht="87" customHeight="1" x14ac:dyDescent="0.75">
      <c r="A33" s="107" t="s">
        <v>37</v>
      </c>
      <c r="B33" s="108"/>
      <c r="C33" s="108"/>
      <c r="D33" s="108"/>
      <c r="E33" s="108"/>
      <c r="F33" s="61">
        <f>H8*G8+H16*G16+H20*G20+H21*G21+H22*G22+H23*G23+H27*G27+H28*G28</f>
        <v>0</v>
      </c>
      <c r="H33" s="69"/>
    </row>
    <row r="34" spans="1:11" s="15" customFormat="1" ht="15" customHeight="1" x14ac:dyDescent="0.75">
      <c r="A34" s="57"/>
      <c r="B34" s="43"/>
      <c r="C34" s="43"/>
      <c r="D34" s="43"/>
      <c r="E34" s="43"/>
      <c r="F34" s="58"/>
      <c r="G34" s="43"/>
      <c r="H34" s="43"/>
    </row>
    <row r="35" spans="1:11" s="15" customFormat="1" ht="87" customHeight="1" x14ac:dyDescent="0.75">
      <c r="A35" s="109" t="s">
        <v>38</v>
      </c>
      <c r="B35" s="110"/>
      <c r="C35" s="110"/>
      <c r="D35" s="110"/>
      <c r="E35" s="110"/>
      <c r="F35" s="59">
        <f>F31-(F31*F33)</f>
        <v>2370342</v>
      </c>
      <c r="G35" s="43"/>
      <c r="H35" s="43"/>
      <c r="I35" s="43"/>
      <c r="J35" s="43"/>
    </row>
    <row r="36" spans="1:11" s="15" customFormat="1" ht="15" customHeight="1" x14ac:dyDescent="0.75">
      <c r="A36" s="55"/>
      <c r="B36" s="2"/>
      <c r="C36" s="2"/>
      <c r="D36" s="2"/>
      <c r="E36" s="2"/>
      <c r="F36" s="56"/>
      <c r="G36" s="2"/>
      <c r="H36" s="52"/>
      <c r="I36" s="43"/>
      <c r="J36" s="43"/>
    </row>
    <row r="37" spans="1:11" ht="82.85" customHeight="1" x14ac:dyDescent="0.75">
      <c r="A37" s="102" t="s">
        <v>1</v>
      </c>
      <c r="B37" s="103"/>
      <c r="C37" s="103"/>
      <c r="D37" s="103"/>
      <c r="E37" s="103"/>
      <c r="F37" s="59">
        <v>3017.32</v>
      </c>
      <c r="I37" s="19"/>
      <c r="J37" s="51"/>
    </row>
    <row r="38" spans="1:11" ht="30" customHeight="1" x14ac:dyDescent="0.75">
      <c r="A38" s="55"/>
      <c r="F38" s="56"/>
      <c r="I38" s="19"/>
      <c r="J38" s="51"/>
    </row>
    <row r="39" spans="1:11" ht="60" customHeight="1" thickBot="1" x14ac:dyDescent="0.8">
      <c r="A39" s="94" t="s">
        <v>23</v>
      </c>
      <c r="B39" s="95"/>
      <c r="C39" s="95"/>
      <c r="D39" s="95"/>
      <c r="E39" s="95"/>
      <c r="F39" s="60">
        <f>F35+F37</f>
        <v>2373359.3199999998</v>
      </c>
      <c r="I39" s="19"/>
    </row>
    <row r="40" spans="1:11" ht="15" customHeight="1" thickBot="1" x14ac:dyDescent="0.8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91.2" customHeight="1" x14ac:dyDescent="0.75">
      <c r="A41" s="72" t="s">
        <v>40</v>
      </c>
      <c r="B41" s="73"/>
      <c r="C41" s="73"/>
      <c r="D41" s="73"/>
      <c r="E41" s="73"/>
      <c r="F41" s="74"/>
      <c r="G41" s="16"/>
      <c r="H41" s="16"/>
      <c r="I41" s="16"/>
      <c r="J41" s="16"/>
      <c r="K41" s="16"/>
    </row>
    <row r="42" spans="1:11" ht="101.6" customHeight="1" x14ac:dyDescent="0.75">
      <c r="A42" s="75" t="s">
        <v>41</v>
      </c>
      <c r="B42" s="76"/>
      <c r="C42" s="76"/>
      <c r="D42" s="76"/>
      <c r="E42" s="77"/>
      <c r="F42" s="63"/>
      <c r="G42" s="16"/>
      <c r="H42" s="16"/>
      <c r="I42" s="16"/>
      <c r="J42" s="16"/>
      <c r="K42" s="16"/>
    </row>
    <row r="43" spans="1:11" ht="18" customHeight="1" x14ac:dyDescent="0.75">
      <c r="A43" s="64"/>
      <c r="B43" s="16"/>
      <c r="C43" s="16"/>
      <c r="D43" s="16"/>
      <c r="E43" s="16"/>
      <c r="F43" s="65"/>
      <c r="G43" s="16"/>
      <c r="H43" s="16"/>
      <c r="I43" s="16"/>
      <c r="J43" s="16"/>
      <c r="K43" s="16"/>
    </row>
    <row r="44" spans="1:11" ht="51.65" customHeight="1" x14ac:dyDescent="0.75">
      <c r="A44" s="78" t="s">
        <v>43</v>
      </c>
      <c r="B44" s="79"/>
      <c r="C44" s="79"/>
      <c r="D44" s="79"/>
      <c r="E44" s="79"/>
      <c r="F44" s="66" t="s">
        <v>39</v>
      </c>
      <c r="G44" s="16"/>
      <c r="H44" s="16"/>
      <c r="I44" s="16"/>
      <c r="J44" s="16"/>
      <c r="K44" s="16"/>
    </row>
    <row r="45" spans="1:11" ht="40.200000000000003" customHeight="1" x14ac:dyDescent="0.75">
      <c r="A45" s="80" t="s">
        <v>42</v>
      </c>
      <c r="B45" s="81"/>
      <c r="C45" s="81"/>
      <c r="D45" s="81"/>
      <c r="E45" s="82"/>
      <c r="F45" s="67"/>
      <c r="G45" s="16"/>
      <c r="H45" s="16"/>
      <c r="I45" s="16"/>
      <c r="J45" s="16"/>
      <c r="K45" s="16"/>
    </row>
    <row r="46" spans="1:11" ht="142.85" customHeight="1" thickBot="1" x14ac:dyDescent="0.8">
      <c r="A46" s="83" t="s">
        <v>44</v>
      </c>
      <c r="B46" s="84"/>
      <c r="C46" s="84"/>
      <c r="D46" s="84"/>
      <c r="E46" s="84"/>
      <c r="F46" s="68"/>
      <c r="G46" s="16"/>
      <c r="H46" s="16"/>
      <c r="I46" s="16"/>
      <c r="J46" s="16"/>
      <c r="K46" s="16"/>
    </row>
    <row r="47" spans="1:11" x14ac:dyDescent="0.7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x14ac:dyDescent="0.7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196.85" customHeight="1" x14ac:dyDescent="0.75">
      <c r="A49" s="70" t="s">
        <v>50</v>
      </c>
      <c r="B49" s="70"/>
      <c r="C49" s="70"/>
      <c r="D49" s="70"/>
      <c r="E49" s="70"/>
      <c r="F49" s="70"/>
      <c r="G49" s="16"/>
      <c r="H49" s="16"/>
      <c r="I49" s="16"/>
      <c r="J49" s="16"/>
      <c r="K49" s="16"/>
    </row>
    <row r="50" spans="1:11" ht="28.85" customHeight="1" x14ac:dyDescent="0.7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82.85" customHeight="1" x14ac:dyDescent="0.75">
      <c r="A51" s="71" t="s">
        <v>45</v>
      </c>
      <c r="B51" s="71"/>
      <c r="C51" s="71"/>
      <c r="D51" s="71"/>
      <c r="E51" s="71"/>
      <c r="F51" s="71"/>
      <c r="G51" s="16"/>
      <c r="H51" s="16"/>
      <c r="I51" s="16"/>
      <c r="J51" s="16"/>
      <c r="K51" s="16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F42:F46" name="Intervallo6"/>
    <protectedRange sqref="H27:H28" name="Intervallo5"/>
    <protectedRange sqref="H20:H23" name="Intervallo4"/>
    <protectedRange sqref="H16" name="Intervallo3"/>
    <protectedRange sqref="H8" name="Intervallo2"/>
    <protectedRange sqref="A4" name="Intervallo1"/>
  </protectedRanges>
  <mergeCells count="18">
    <mergeCell ref="A2:J2"/>
    <mergeCell ref="A4:J4"/>
    <mergeCell ref="A3:J3"/>
    <mergeCell ref="A39:E39"/>
    <mergeCell ref="H8:H11"/>
    <mergeCell ref="A31:E31"/>
    <mergeCell ref="A37:E37"/>
    <mergeCell ref="G8:G11"/>
    <mergeCell ref="A33:E33"/>
    <mergeCell ref="A35:E35"/>
    <mergeCell ref="A13:J13"/>
    <mergeCell ref="A49:F49"/>
    <mergeCell ref="A51:F51"/>
    <mergeCell ref="A41:F41"/>
    <mergeCell ref="A42:E42"/>
    <mergeCell ref="A44:E44"/>
    <mergeCell ref="A45:E45"/>
    <mergeCell ref="A46:E46"/>
  </mergeCells>
  <phoneticPr fontId="2" type="noConversion"/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OE</vt:lpstr>
      <vt:lpstr>OE!Area_stampa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V</dc:creator>
  <cp:keywords/>
  <dc:description/>
  <cp:lastModifiedBy>Colantoni, Alessia</cp:lastModifiedBy>
  <cp:revision/>
  <dcterms:created xsi:type="dcterms:W3CDTF">2019-10-14T14:08:39Z</dcterms:created>
  <dcterms:modified xsi:type="dcterms:W3CDTF">2025-03-24T17:49:55Z</dcterms:modified>
  <cp:category/>
  <cp:contentStatus/>
</cp:coreProperties>
</file>